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20"/>
  </bookViews>
  <sheets>
    <sheet name="Итог" sheetId="1" r:id="rId1"/>
  </sheets>
  <definedNames>
    <definedName name="Диапазон" localSheetId="0">#REF!</definedName>
    <definedName name="Диапазон">#REF!</definedName>
    <definedName name="июль" localSheetId="0">#REF!</definedName>
    <definedName name="июль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" l="1"/>
  <c r="AB28" i="1"/>
  <c r="AB27" i="1"/>
  <c r="AB26" i="1" s="1"/>
  <c r="Z26" i="1"/>
  <c r="X26" i="1"/>
  <c r="V26" i="1"/>
  <c r="T26" i="1"/>
  <c r="R26" i="1"/>
  <c r="P26" i="1"/>
  <c r="N26" i="1"/>
  <c r="L26" i="1"/>
  <c r="J26" i="1"/>
  <c r="H26" i="1"/>
  <c r="F26" i="1"/>
  <c r="D26" i="1"/>
  <c r="AB25" i="1"/>
  <c r="AB16" i="1" s="1"/>
  <c r="AB24" i="1"/>
  <c r="H23" i="1"/>
  <c r="Z20" i="1"/>
  <c r="X20" i="1"/>
  <c r="V20" i="1"/>
  <c r="T20" i="1"/>
  <c r="R20" i="1"/>
  <c r="P20" i="1"/>
  <c r="N20" i="1"/>
  <c r="L20" i="1"/>
  <c r="J20" i="1"/>
  <c r="H20" i="1"/>
  <c r="F20" i="1"/>
  <c r="D20" i="1"/>
  <c r="AB19" i="1"/>
  <c r="AB17" i="1" s="1"/>
  <c r="AA19" i="1"/>
  <c r="AB18" i="1"/>
  <c r="AA18" i="1"/>
  <c r="AA17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X16" i="1"/>
  <c r="V16" i="1"/>
  <c r="T16" i="1"/>
  <c r="R16" i="1"/>
  <c r="P16" i="1"/>
  <c r="N16" i="1"/>
  <c r="L16" i="1"/>
  <c r="J16" i="1"/>
  <c r="H16" i="1"/>
  <c r="F16" i="1"/>
  <c r="D16" i="1"/>
  <c r="Z15" i="1"/>
  <c r="X15" i="1"/>
  <c r="V15" i="1"/>
  <c r="T15" i="1"/>
  <c r="R15" i="1"/>
  <c r="P15" i="1"/>
  <c r="N15" i="1"/>
  <c r="L15" i="1"/>
  <c r="J15" i="1"/>
  <c r="H15" i="1"/>
  <c r="F15" i="1"/>
  <c r="D15" i="1"/>
  <c r="Z14" i="1"/>
  <c r="X14" i="1"/>
  <c r="V14" i="1"/>
  <c r="T14" i="1"/>
  <c r="R14" i="1"/>
  <c r="P14" i="1"/>
  <c r="N14" i="1"/>
  <c r="L14" i="1"/>
  <c r="J14" i="1"/>
  <c r="H14" i="1"/>
  <c r="F14" i="1"/>
  <c r="D14" i="1"/>
  <c r="T11" i="1"/>
  <c r="L11" i="1"/>
  <c r="D11" i="1"/>
  <c r="AB10" i="1"/>
  <c r="AB9" i="1"/>
  <c r="AB8" i="1"/>
  <c r="AB7" i="1"/>
  <c r="Z7" i="1"/>
  <c r="X7" i="1"/>
  <c r="V7" i="1"/>
  <c r="T7" i="1"/>
  <c r="R7" i="1"/>
  <c r="P7" i="1"/>
  <c r="N7" i="1"/>
  <c r="L7" i="1"/>
  <c r="L30" i="1" s="1"/>
  <c r="L31" i="1" s="1"/>
  <c r="J7" i="1"/>
  <c r="H7" i="1"/>
  <c r="F7" i="1"/>
  <c r="D7" i="1"/>
  <c r="D30" i="1" s="1"/>
  <c r="D31" i="1" s="1"/>
  <c r="T30" i="1" l="1"/>
  <c r="T31" i="1" s="1"/>
  <c r="F11" i="1"/>
  <c r="F30" i="1" s="1"/>
  <c r="F31" i="1" s="1"/>
  <c r="N11" i="1"/>
  <c r="N30" i="1" s="1"/>
  <c r="N31" i="1" s="1"/>
  <c r="H11" i="1"/>
  <c r="H30" i="1" s="1"/>
  <c r="H31" i="1" s="1"/>
  <c r="P11" i="1"/>
  <c r="P30" i="1" s="1"/>
  <c r="P31" i="1" s="1"/>
  <c r="X11" i="1"/>
  <c r="X30" i="1" s="1"/>
  <c r="X31" i="1" s="1"/>
  <c r="AB15" i="1"/>
  <c r="V11" i="1"/>
  <c r="V30" i="1" s="1"/>
  <c r="V31" i="1" s="1"/>
  <c r="J11" i="1"/>
  <c r="J30" i="1" s="1"/>
  <c r="J31" i="1" s="1"/>
  <c r="R11" i="1"/>
  <c r="R30" i="1" s="1"/>
  <c r="R31" i="1" s="1"/>
  <c r="Z11" i="1"/>
  <c r="Z30" i="1" s="1"/>
  <c r="Z31" i="1" s="1"/>
  <c r="AB23" i="1"/>
  <c r="AB14" i="1" s="1"/>
  <c r="AB20" i="1" l="1"/>
  <c r="AB11" i="1"/>
  <c r="AB30" i="1" s="1"/>
  <c r="AB31" i="1" s="1"/>
</calcChain>
</file>

<file path=xl/sharedStrings.xml><?xml version="1.0" encoding="utf-8"?>
<sst xmlns="http://schemas.openxmlformats.org/spreadsheetml/2006/main" count="78" uniqueCount="46">
  <si>
    <t>Баланс электрической энергии по сетям МУП "Мирнинские городские электросети" за  2014 год.</t>
  </si>
  <si>
    <t>кВт*ч</t>
  </si>
  <si>
    <t>№
п/п</t>
  </si>
  <si>
    <t>Уровень напряжения
и категория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</si>
  <si>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</si>
  <si>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</si>
  <si>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</si>
  <si>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</si>
  <si>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</si>
  <si>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</si>
  <si>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</si>
  <si>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</si>
  <si>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</si>
  <si>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</si>
  <si>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</si>
  <si>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</si>
  <si>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</si>
  <si>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Мощность (мВт)</t>
  </si>
  <si>
    <t>Электрическая энергия (кВтч)</t>
  </si>
  <si>
    <t xml:space="preserve">   В сеть всего, в т.ч</t>
  </si>
  <si>
    <t>1.1.</t>
  </si>
  <si>
    <t>ОАО "МРСК Северо-Запада"</t>
  </si>
  <si>
    <t>ОАО "Оборонэнерго"</t>
  </si>
  <si>
    <t xml:space="preserve">   Полезный отпуск - всего</t>
  </si>
  <si>
    <t>ВН</t>
  </si>
  <si>
    <t>СН1</t>
  </si>
  <si>
    <t>СН2</t>
  </si>
  <si>
    <t>НН</t>
  </si>
  <si>
    <t>Население</t>
  </si>
  <si>
    <t xml:space="preserve">   Полезный отпуск - трехставочный тариф, в т.ч.</t>
  </si>
  <si>
    <t>3.1.</t>
  </si>
  <si>
    <t>3.2.</t>
  </si>
  <si>
    <t xml:space="preserve">   Полезный отпуск - одноставочный тариф, в т.ч.</t>
  </si>
  <si>
    <t>4.1.</t>
  </si>
  <si>
    <t>4.2.</t>
  </si>
  <si>
    <t>4.3.</t>
  </si>
  <si>
    <t>4.4.</t>
  </si>
  <si>
    <t>4.5.</t>
  </si>
  <si>
    <t xml:space="preserve">   Отпуск в смежную сеть</t>
  </si>
  <si>
    <t>5.1.</t>
  </si>
  <si>
    <t>ОАО "Оборонэнерго" (передача)</t>
  </si>
  <si>
    <t>Д.К.П. ОАО "Оборонэнергосбыт"</t>
  </si>
  <si>
    <t xml:space="preserve">   Потери</t>
  </si>
  <si>
    <t xml:space="preserve">   Потери в %</t>
  </si>
  <si>
    <t>Главный инженер МУП МГЭС     ________________________   Ю. П. Иванов</t>
  </si>
  <si>
    <t>Весь объем полезного отпуска электроэнерги передан потребителям города Мирный в рамках договора по передаче электроэнергии потребителям № 97-Э от 01.01.2009 года, заключенного МУП МГЭС с гарантирующим поставщиком - открытым акционерным обществом «Архангельская сбытовая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</si>
</sst>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3" fontId="4" fillId="2" borderId="13" xfId="1" applyNumberFormat="1" applyFont="1" applyFill="1" applyBorder="1" applyAlignment="1">
      <alignment vertical="center"/>
    </xf>
    <xf numFmtId="3" fontId="4" fillId="2" borderId="14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 wrapText="1"/>
    </xf>
    <xf numFmtId="3" fontId="2" fillId="0" borderId="13" xfId="1" applyNumberFormat="1" applyFont="1" applyFill="1" applyBorder="1" applyAlignment="1">
      <alignment vertical="center"/>
    </xf>
    <xf numFmtId="3" fontId="4" fillId="3" borderId="14" xfId="1" applyNumberFormat="1" applyFont="1" applyFill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3" fontId="2" fillId="0" borderId="13" xfId="0" applyNumberFormat="1" applyFont="1" applyBorder="1"/>
    <xf numFmtId="0" fontId="2" fillId="0" borderId="2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right" vertical="center"/>
    </xf>
    <xf numFmtId="3" fontId="4" fillId="4" borderId="14" xfId="1" applyNumberFormat="1" applyFont="1" applyFill="1" applyBorder="1" applyAlignment="1">
      <alignment horizontal="right" vertical="center"/>
    </xf>
    <xf numFmtId="0" fontId="2" fillId="5" borderId="2" xfId="1" applyFont="1" applyFill="1" applyBorder="1" applyAlignment="1">
      <alignment horizontal="right" vertical="center" wrapText="1"/>
    </xf>
    <xf numFmtId="3" fontId="2" fillId="5" borderId="13" xfId="1" applyNumberFormat="1" applyFont="1" applyFill="1" applyBorder="1" applyAlignment="1">
      <alignment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14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 wrapText="1"/>
    </xf>
    <xf numFmtId="3" fontId="2" fillId="5" borderId="13" xfId="0" applyNumberFormat="1" applyFont="1" applyFill="1" applyBorder="1"/>
    <xf numFmtId="3" fontId="2" fillId="5" borderId="15" xfId="0" applyNumberFormat="1" applyFont="1" applyFill="1" applyBorder="1"/>
    <xf numFmtId="0" fontId="6" fillId="2" borderId="2" xfId="1" applyFont="1" applyFill="1" applyBorder="1" applyAlignment="1">
      <alignment horizontal="left" vertical="center" wrapText="1"/>
    </xf>
    <xf numFmtId="3" fontId="4" fillId="2" borderId="14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right" vertical="center" wrapText="1"/>
    </xf>
    <xf numFmtId="0" fontId="4" fillId="2" borderId="14" xfId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4" fillId="2" borderId="14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right" vertical="center"/>
    </xf>
    <xf numFmtId="3" fontId="2" fillId="4" borderId="14" xfId="1" applyNumberFormat="1" applyFont="1" applyFill="1" applyBorder="1" applyAlignment="1">
      <alignment horizontal="right" vertical="center"/>
    </xf>
    <xf numFmtId="3" fontId="2" fillId="4" borderId="2" xfId="1" applyNumberFormat="1" applyFont="1" applyFill="1" applyBorder="1" applyAlignment="1">
      <alignment horizontal="right" vertical="center"/>
    </xf>
    <xf numFmtId="166" fontId="2" fillId="0" borderId="13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16" fontId="2" fillId="0" borderId="1" xfId="0" applyNumberFormat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3" xfId="1" applyFont="1" applyFill="1" applyBorder="1" applyAlignment="1">
      <alignment horizontal="right" vertical="center" wrapText="1"/>
    </xf>
    <xf numFmtId="3" fontId="2" fillId="4" borderId="1" xfId="1" applyNumberFormat="1" applyFont="1" applyFill="1" applyBorder="1" applyAlignment="1">
      <alignment horizontal="right" vertical="center"/>
    </xf>
    <xf numFmtId="3" fontId="4" fillId="2" borderId="13" xfId="1" applyNumberFormat="1" applyFont="1" applyFill="1" applyBorder="1" applyAlignment="1">
      <alignment horizontal="right" vertical="center"/>
    </xf>
    <xf numFmtId="0" fontId="4" fillId="2" borderId="17" xfId="1" applyFont="1" applyFill="1" applyBorder="1" applyAlignment="1">
      <alignment horizontal="right" vertical="center" wrapText="1"/>
    </xf>
    <xf numFmtId="165" fontId="4" fillId="2" borderId="18" xfId="1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5"/>
  <sheetViews>
    <sheetView tabSelected="1" view="pageBreakPreview" topLeftCell="J13" zoomScale="80" zoomScaleNormal="60" zoomScaleSheetLayoutView="80" workbookViewId="0">
      <selection activeCell="B38" sqref="B38:Y38"/>
    </sheetView>
  </sheetViews>
  <sheetFormatPr defaultRowHeight="15" x14ac:dyDescent="0.25"/>
  <cols>
    <col min="2" max="2" width="39.7109375" customWidth="1"/>
    <col min="3" max="26" width="12.140625" customWidth="1"/>
    <col min="27" max="27" width="14" customWidth="1"/>
    <col min="28" max="28" width="15.7109375" bestFit="1" customWidth="1"/>
  </cols>
  <sheetData>
    <row r="3" spans="1:28" s="79" customFormat="1" ht="18.75" x14ac:dyDescent="0.3">
      <c r="A3" s="76"/>
      <c r="B3" s="77"/>
      <c r="C3" s="80" t="s">
        <v>0</v>
      </c>
      <c r="D3" s="80"/>
      <c r="E3" s="81"/>
      <c r="F3" s="81"/>
      <c r="G3" s="81"/>
      <c r="H3" s="81"/>
      <c r="I3" s="81"/>
      <c r="J3" s="81"/>
      <c r="K3" s="81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7"/>
      <c r="Z3" s="77"/>
      <c r="AA3" s="76"/>
      <c r="AB3" s="76"/>
    </row>
    <row r="4" spans="1:28" ht="15.75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6" t="s">
        <v>1</v>
      </c>
      <c r="AB4" s="6"/>
    </row>
    <row r="5" spans="1:28" ht="16.5" thickBot="1" x14ac:dyDescent="0.3">
      <c r="A5" s="89" t="s">
        <v>2</v>
      </c>
      <c r="B5" s="91" t="s">
        <v>3</v>
      </c>
      <c r="C5" s="87" t="s">
        <v>4</v>
      </c>
      <c r="D5" s="88"/>
      <c r="E5" s="93" t="s">
        <v>5</v>
      </c>
      <c r="F5" s="88"/>
      <c r="G5" s="87" t="s">
        <v>6</v>
      </c>
      <c r="H5" s="88"/>
      <c r="I5" s="87" t="s">
        <v>7</v>
      </c>
      <c r="J5" s="88"/>
      <c r="K5" s="85" t="s">
        <v>8</v>
      </c>
      <c r="L5" s="86"/>
      <c r="M5" s="87" t="s">
        <v>9</v>
      </c>
      <c r="N5" s="88"/>
      <c r="O5" s="87" t="s">
        <v>10</v>
      </c>
      <c r="P5" s="88"/>
      <c r="Q5" s="83" t="s">
        <v>11</v>
      </c>
      <c r="R5" s="84"/>
      <c r="S5" s="83" t="s">
        <v>12</v>
      </c>
      <c r="T5" s="84"/>
      <c r="U5" s="83" t="s">
        <v>13</v>
      </c>
      <c r="V5" s="84"/>
      <c r="W5" s="83" t="s">
        <v>14</v>
      </c>
      <c r="X5" s="84"/>
      <c r="Y5" s="83" t="s">
        <v>15</v>
      </c>
      <c r="Z5" s="84"/>
      <c r="AA5" s="83" t="s">
        <v>16</v>
      </c>
      <c r="AB5" s="84"/>
    </row>
    <row r="6" spans="1:28" ht="22.5" x14ac:dyDescent="0.25">
      <c r="A6" s="90"/>
      <c r="B6" s="92"/>
      <c r="C6" s="7" t="s">
        <v>17</v>
      </c>
      <c r="D6" s="8" t="s">
        <v>18</v>
      </c>
      <c r="E6" s="7" t="s">
        <v>17</v>
      </c>
      <c r="F6" s="8" t="s">
        <v>18</v>
      </c>
      <c r="G6" s="7" t="s">
        <v>17</v>
      </c>
      <c r="H6" s="9" t="s">
        <v>18</v>
      </c>
      <c r="I6" s="7" t="s">
        <v>17</v>
      </c>
      <c r="J6" s="8" t="s">
        <v>18</v>
      </c>
      <c r="K6" s="7" t="s">
        <v>17</v>
      </c>
      <c r="L6" s="8" t="s">
        <v>18</v>
      </c>
      <c r="M6" s="7" t="s">
        <v>17</v>
      </c>
      <c r="N6" s="8" t="s">
        <v>18</v>
      </c>
      <c r="O6" s="7" t="s">
        <v>17</v>
      </c>
      <c r="P6" s="8" t="s">
        <v>18</v>
      </c>
      <c r="Q6" s="10" t="s">
        <v>17</v>
      </c>
      <c r="R6" s="11" t="s">
        <v>18</v>
      </c>
      <c r="S6" s="10" t="s">
        <v>17</v>
      </c>
      <c r="T6" s="11" t="s">
        <v>18</v>
      </c>
      <c r="U6" s="10" t="s">
        <v>17</v>
      </c>
      <c r="V6" s="11" t="s">
        <v>18</v>
      </c>
      <c r="W6" s="10" t="s">
        <v>17</v>
      </c>
      <c r="X6" s="11" t="s">
        <v>18</v>
      </c>
      <c r="Y6" s="10" t="s">
        <v>17</v>
      </c>
      <c r="Z6" s="11" t="s">
        <v>18</v>
      </c>
      <c r="AA6" s="10" t="s">
        <v>17</v>
      </c>
      <c r="AB6" s="11" t="s">
        <v>18</v>
      </c>
    </row>
    <row r="7" spans="1:28" ht="15.75" x14ac:dyDescent="0.25">
      <c r="A7" s="12">
        <v>1</v>
      </c>
      <c r="B7" s="13" t="s">
        <v>19</v>
      </c>
      <c r="C7" s="14"/>
      <c r="D7" s="15">
        <f>SUM(D8:D9)</f>
        <v>6908786</v>
      </c>
      <c r="E7" s="14"/>
      <c r="F7" s="15">
        <f>SUM(F8:F9)</f>
        <v>6167053</v>
      </c>
      <c r="G7" s="14"/>
      <c r="H7" s="16">
        <f>SUM(H8:H9)</f>
        <v>5915298</v>
      </c>
      <c r="I7" s="14"/>
      <c r="J7" s="15">
        <f>SUM(J8:J9)</f>
        <v>5427315</v>
      </c>
      <c r="K7" s="14"/>
      <c r="L7" s="15">
        <f>SUM(L8:L9)</f>
        <v>4448834</v>
      </c>
      <c r="M7" s="14"/>
      <c r="N7" s="15">
        <f>SUM(N8:N9)</f>
        <v>3662870</v>
      </c>
      <c r="O7" s="14"/>
      <c r="P7" s="15">
        <f>SUM(P8:P9)</f>
        <v>3426801</v>
      </c>
      <c r="Q7" s="14"/>
      <c r="R7" s="15">
        <f>SUM(R8:R9)</f>
        <v>3327077</v>
      </c>
      <c r="S7" s="14"/>
      <c r="T7" s="15">
        <f>SUM(T8:T9)</f>
        <v>4576396</v>
      </c>
      <c r="U7" s="17"/>
      <c r="V7" s="15">
        <f>SUM(V8:V9)</f>
        <v>6043661</v>
      </c>
      <c r="W7" s="17"/>
      <c r="X7" s="15">
        <f>SUM(X8:X9)</f>
        <v>6048330</v>
      </c>
      <c r="Y7" s="17"/>
      <c r="Z7" s="15">
        <f>SUM(Z8:Z9)</f>
        <v>6746700.1100000003</v>
      </c>
      <c r="AA7" s="17"/>
      <c r="AB7" s="15">
        <f>SUM(AB8:AB9)</f>
        <v>62699121.109999999</v>
      </c>
    </row>
    <row r="8" spans="1:28" ht="15.75" x14ac:dyDescent="0.25">
      <c r="A8" s="12" t="s">
        <v>20</v>
      </c>
      <c r="B8" s="18" t="s">
        <v>21</v>
      </c>
      <c r="C8" s="19"/>
      <c r="D8" s="20">
        <v>5757481</v>
      </c>
      <c r="E8" s="19"/>
      <c r="F8" s="20">
        <v>5141089</v>
      </c>
      <c r="G8" s="19"/>
      <c r="H8" s="21">
        <v>4905853</v>
      </c>
      <c r="I8" s="19"/>
      <c r="J8" s="20">
        <v>4428870</v>
      </c>
      <c r="K8" s="19"/>
      <c r="L8" s="20">
        <v>3650198</v>
      </c>
      <c r="M8" s="19"/>
      <c r="N8" s="20">
        <v>3220025</v>
      </c>
      <c r="O8" s="19"/>
      <c r="P8" s="20">
        <v>2865889</v>
      </c>
      <c r="Q8" s="19"/>
      <c r="R8" s="22">
        <v>2821207</v>
      </c>
      <c r="S8" s="19"/>
      <c r="T8" s="22">
        <v>3743023</v>
      </c>
      <c r="U8" s="19"/>
      <c r="V8" s="22">
        <v>5047886</v>
      </c>
      <c r="W8" s="19"/>
      <c r="X8" s="22">
        <v>4924267</v>
      </c>
      <c r="Y8" s="19"/>
      <c r="Z8" s="22">
        <v>5380364.1100000003</v>
      </c>
      <c r="AB8" s="23">
        <f>SUM(C8:Z8)</f>
        <v>51886152.109999999</v>
      </c>
    </row>
    <row r="9" spans="1:28" ht="15.75" x14ac:dyDescent="0.25">
      <c r="A9" s="12"/>
      <c r="B9" s="24" t="s">
        <v>22</v>
      </c>
      <c r="C9" s="19"/>
      <c r="D9" s="25">
        <v>1151305</v>
      </c>
      <c r="E9" s="19"/>
      <c r="F9" s="22">
        <v>1025964</v>
      </c>
      <c r="G9" s="19"/>
      <c r="H9" s="26">
        <v>1009445</v>
      </c>
      <c r="I9" s="19"/>
      <c r="J9" s="27">
        <v>998445</v>
      </c>
      <c r="K9" s="19"/>
      <c r="L9" s="27">
        <v>798636</v>
      </c>
      <c r="M9" s="19"/>
      <c r="N9" s="27">
        <v>442845</v>
      </c>
      <c r="O9" s="19"/>
      <c r="P9" s="27">
        <v>560912</v>
      </c>
      <c r="Q9" s="19"/>
      <c r="R9" s="25">
        <v>505870</v>
      </c>
      <c r="S9" s="19"/>
      <c r="T9" s="25">
        <v>833373</v>
      </c>
      <c r="U9" s="19"/>
      <c r="V9" s="25">
        <v>995775</v>
      </c>
      <c r="W9" s="19"/>
      <c r="X9" s="25">
        <v>1124063</v>
      </c>
      <c r="Y9" s="19"/>
      <c r="Z9" s="25">
        <v>1366336</v>
      </c>
      <c r="AA9" s="23"/>
      <c r="AB9" s="23">
        <f>SUM(C9:Z9)</f>
        <v>10812969</v>
      </c>
    </row>
    <row r="10" spans="1:28" ht="15.75" x14ac:dyDescent="0.25">
      <c r="A10" s="12"/>
      <c r="B10" s="28"/>
      <c r="C10" s="29"/>
      <c r="D10" s="30"/>
      <c r="E10" s="29"/>
      <c r="F10" s="30"/>
      <c r="G10" s="29"/>
      <c r="H10" s="30"/>
      <c r="I10" s="29"/>
      <c r="J10" s="31"/>
      <c r="K10" s="29"/>
      <c r="L10" s="31"/>
      <c r="M10" s="29"/>
      <c r="N10" s="31"/>
      <c r="O10" s="29"/>
      <c r="P10" s="31"/>
      <c r="Q10" s="29"/>
      <c r="R10" s="30"/>
      <c r="S10" s="29"/>
      <c r="T10" s="30"/>
      <c r="U10" s="29"/>
      <c r="V10" s="30"/>
      <c r="W10" s="29"/>
      <c r="X10" s="30">
        <v>21885</v>
      </c>
      <c r="Y10" s="29"/>
      <c r="Z10" s="32">
        <v>2862</v>
      </c>
      <c r="AA10" s="33"/>
      <c r="AB10" s="34">
        <f>X10+Z10</f>
        <v>24747</v>
      </c>
    </row>
    <row r="11" spans="1:28" ht="23.25" customHeight="1" x14ac:dyDescent="0.25">
      <c r="A11" s="12">
        <v>2</v>
      </c>
      <c r="B11" s="35" t="s">
        <v>23</v>
      </c>
      <c r="C11" s="14"/>
      <c r="D11" s="36">
        <f>SUM(D14:D16)</f>
        <v>5809661</v>
      </c>
      <c r="E11" s="14"/>
      <c r="F11" s="36">
        <f>SUM(F14:F16)</f>
        <v>5345855</v>
      </c>
      <c r="G11" s="14"/>
      <c r="H11" s="37">
        <f>SUM(H14:H16)</f>
        <v>5027362</v>
      </c>
      <c r="I11" s="14"/>
      <c r="J11" s="36">
        <f>SUM(J14:J16)</f>
        <v>4757587</v>
      </c>
      <c r="K11" s="14"/>
      <c r="L11" s="36">
        <f>SUM(L14:L16)</f>
        <v>3840524</v>
      </c>
      <c r="M11" s="14"/>
      <c r="N11" s="36">
        <f>SUM(N14:N16)</f>
        <v>2852275</v>
      </c>
      <c r="O11" s="14"/>
      <c r="P11" s="36">
        <f>SUM(P14:P16)</f>
        <v>2615998</v>
      </c>
      <c r="Q11" s="14"/>
      <c r="R11" s="36">
        <f>SUM(R14:R16)</f>
        <v>2811583</v>
      </c>
      <c r="S11" s="14"/>
      <c r="T11" s="36">
        <f>SUM(T14:T16)</f>
        <v>3915303</v>
      </c>
      <c r="U11" s="17"/>
      <c r="V11" s="36">
        <f>SUM(V14:V16)</f>
        <v>4919441</v>
      </c>
      <c r="W11" s="17"/>
      <c r="X11" s="36">
        <f>SUM(X14:X16)</f>
        <v>5214453</v>
      </c>
      <c r="Y11" s="17"/>
      <c r="Z11" s="36">
        <f>SUM(Z14:Z16)</f>
        <v>5631962</v>
      </c>
      <c r="AA11" s="17"/>
      <c r="AB11" s="36">
        <f>SUM(AB14:AB16)</f>
        <v>52742004</v>
      </c>
    </row>
    <row r="12" spans="1:28" s="45" customFormat="1" ht="15.75" x14ac:dyDescent="0.25">
      <c r="A12" s="12"/>
      <c r="B12" s="38" t="s">
        <v>24</v>
      </c>
      <c r="C12" s="39"/>
      <c r="D12" s="40"/>
      <c r="E12" s="39"/>
      <c r="F12" s="40"/>
      <c r="G12" s="39"/>
      <c r="H12" s="41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42"/>
      <c r="V12" s="43"/>
      <c r="W12" s="42"/>
      <c r="X12" s="43"/>
      <c r="Y12" s="42"/>
      <c r="Z12" s="43"/>
      <c r="AA12" s="42"/>
      <c r="AB12" s="44"/>
    </row>
    <row r="13" spans="1:28" s="45" customFormat="1" ht="15.75" x14ac:dyDescent="0.25">
      <c r="A13" s="12"/>
      <c r="B13" s="38" t="s">
        <v>25</v>
      </c>
      <c r="C13" s="39"/>
      <c r="D13" s="40"/>
      <c r="E13" s="39"/>
      <c r="F13" s="40"/>
      <c r="G13" s="39"/>
      <c r="H13" s="41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42"/>
      <c r="V13" s="43"/>
      <c r="W13" s="42"/>
      <c r="X13" s="43"/>
      <c r="Y13" s="42"/>
      <c r="Z13" s="43"/>
      <c r="AA13" s="42"/>
      <c r="AB13" s="44"/>
    </row>
    <row r="14" spans="1:28" s="45" customFormat="1" ht="15.75" x14ac:dyDescent="0.25">
      <c r="A14" s="12"/>
      <c r="B14" s="38" t="s">
        <v>26</v>
      </c>
      <c r="C14" s="39"/>
      <c r="D14" s="40">
        <f>D18+D23</f>
        <v>2898151</v>
      </c>
      <c r="E14" s="39"/>
      <c r="F14" s="40">
        <f>F18+F23</f>
        <v>2522967</v>
      </c>
      <c r="G14" s="39"/>
      <c r="H14" s="41">
        <f>H18+H23</f>
        <v>2553015</v>
      </c>
      <c r="I14" s="39"/>
      <c r="J14" s="40">
        <f>J18+J23</f>
        <v>2331610</v>
      </c>
      <c r="K14" s="39"/>
      <c r="L14" s="40">
        <f>L18+L23</f>
        <v>1671138</v>
      </c>
      <c r="M14" s="39"/>
      <c r="N14" s="40">
        <f>N18+N23</f>
        <v>1008599</v>
      </c>
      <c r="O14" s="39"/>
      <c r="P14" s="40">
        <f>P18+P23</f>
        <v>923435</v>
      </c>
      <c r="Q14" s="39"/>
      <c r="R14" s="40">
        <f>R18+R23</f>
        <v>1093665</v>
      </c>
      <c r="S14" s="39"/>
      <c r="T14" s="40">
        <f>T18+T23</f>
        <v>1617560</v>
      </c>
      <c r="U14" s="42"/>
      <c r="V14" s="40">
        <f>V18+V23</f>
        <v>2459133</v>
      </c>
      <c r="W14" s="42"/>
      <c r="X14" s="40">
        <f>X18+X23</f>
        <v>2518312</v>
      </c>
      <c r="Y14" s="42"/>
      <c r="Z14" s="40">
        <f>Z18+Z23</f>
        <v>2776317</v>
      </c>
      <c r="AA14" s="42"/>
      <c r="AB14" s="40">
        <f>AB18+AB23</f>
        <v>24373902</v>
      </c>
    </row>
    <row r="15" spans="1:28" s="45" customFormat="1" ht="15.75" x14ac:dyDescent="0.25">
      <c r="A15" s="12"/>
      <c r="B15" s="38" t="s">
        <v>27</v>
      </c>
      <c r="C15" s="39"/>
      <c r="D15" s="40">
        <f>D19+D24</f>
        <v>1056234</v>
      </c>
      <c r="E15" s="39"/>
      <c r="F15" s="40">
        <f>F19+F24</f>
        <v>993857</v>
      </c>
      <c r="G15" s="39"/>
      <c r="H15" s="41">
        <f>H19+H24</f>
        <v>958095</v>
      </c>
      <c r="I15" s="39"/>
      <c r="J15" s="40">
        <f>J19+J24</f>
        <v>945882</v>
      </c>
      <c r="K15" s="39"/>
      <c r="L15" s="40">
        <f>L19+L24</f>
        <v>904387</v>
      </c>
      <c r="M15" s="39"/>
      <c r="N15" s="40">
        <f>N19+N24</f>
        <v>498945</v>
      </c>
      <c r="O15" s="39"/>
      <c r="P15" s="40">
        <f>P19+P24</f>
        <v>460520</v>
      </c>
      <c r="Q15" s="39"/>
      <c r="R15" s="40">
        <f>R19+R24</f>
        <v>501443</v>
      </c>
      <c r="S15" s="39"/>
      <c r="T15" s="40">
        <f>T19+T24</f>
        <v>663011</v>
      </c>
      <c r="U15" s="42"/>
      <c r="V15" s="40">
        <f>V19+V24</f>
        <v>1029114</v>
      </c>
      <c r="W15" s="42"/>
      <c r="X15" s="40">
        <f>X19+X24</f>
        <v>1099493</v>
      </c>
      <c r="Y15" s="42"/>
      <c r="Z15" s="40">
        <f>Z19+Z24</f>
        <v>1172020</v>
      </c>
      <c r="AA15" s="42"/>
      <c r="AB15" s="40">
        <f>AB19+AB24</f>
        <v>10283001</v>
      </c>
    </row>
    <row r="16" spans="1:28" s="45" customFormat="1" ht="15.75" x14ac:dyDescent="0.25">
      <c r="A16" s="12"/>
      <c r="B16" s="46" t="s">
        <v>28</v>
      </c>
      <c r="C16" s="39"/>
      <c r="D16" s="40">
        <f>D25</f>
        <v>1855276</v>
      </c>
      <c r="E16" s="39"/>
      <c r="F16" s="40">
        <f>F25</f>
        <v>1829031</v>
      </c>
      <c r="G16" s="39"/>
      <c r="H16" s="41">
        <f>H25</f>
        <v>1516252</v>
      </c>
      <c r="I16" s="39"/>
      <c r="J16" s="40">
        <f>J25</f>
        <v>1480095</v>
      </c>
      <c r="K16" s="39"/>
      <c r="L16" s="40">
        <f>L25</f>
        <v>1264999</v>
      </c>
      <c r="M16" s="39"/>
      <c r="N16" s="40">
        <f>N25</f>
        <v>1344731</v>
      </c>
      <c r="O16" s="39"/>
      <c r="P16" s="40">
        <f>P25</f>
        <v>1232043</v>
      </c>
      <c r="Q16" s="39"/>
      <c r="R16" s="40">
        <f>R25</f>
        <v>1216475</v>
      </c>
      <c r="S16" s="39"/>
      <c r="T16" s="40">
        <f>T25</f>
        <v>1634732</v>
      </c>
      <c r="U16" s="42"/>
      <c r="V16" s="40">
        <f>V25</f>
        <v>1431194</v>
      </c>
      <c r="W16" s="42"/>
      <c r="X16" s="40">
        <f>X25</f>
        <v>1596648</v>
      </c>
      <c r="Y16" s="42"/>
      <c r="Z16" s="40">
        <f>Z25</f>
        <v>1683625</v>
      </c>
      <c r="AA16" s="42"/>
      <c r="AB16" s="40">
        <f>AB25</f>
        <v>18085101</v>
      </c>
    </row>
    <row r="17" spans="1:28" ht="30" x14ac:dyDescent="0.25">
      <c r="A17" s="12">
        <v>3</v>
      </c>
      <c r="B17" s="35" t="s">
        <v>29</v>
      </c>
      <c r="C17" s="47">
        <f t="shared" ref="C17:AB17" si="0">SUM(C18:C19)</f>
        <v>2.0629999999999997</v>
      </c>
      <c r="D17" s="48">
        <f t="shared" si="0"/>
        <v>1450535</v>
      </c>
      <c r="E17" s="47">
        <f t="shared" si="0"/>
        <v>1.7569999999999999</v>
      </c>
      <c r="F17" s="48">
        <f t="shared" si="0"/>
        <v>1170791</v>
      </c>
      <c r="G17" s="47">
        <f t="shared" si="0"/>
        <v>1.867</v>
      </c>
      <c r="H17" s="49">
        <f t="shared" si="0"/>
        <v>1354174</v>
      </c>
      <c r="I17" s="47">
        <f t="shared" si="0"/>
        <v>1.821</v>
      </c>
      <c r="J17" s="50">
        <f t="shared" si="0"/>
        <v>1282468</v>
      </c>
      <c r="K17" s="47">
        <f t="shared" si="0"/>
        <v>1.1160000000000001</v>
      </c>
      <c r="L17" s="50">
        <f t="shared" si="0"/>
        <v>816232</v>
      </c>
      <c r="M17" s="47">
        <f t="shared" si="0"/>
        <v>0.46400000000000002</v>
      </c>
      <c r="N17" s="50">
        <f t="shared" si="0"/>
        <v>288185</v>
      </c>
      <c r="O17" s="47">
        <f t="shared" si="0"/>
        <v>0.36399999999999999</v>
      </c>
      <c r="P17" s="50">
        <f t="shared" si="0"/>
        <v>235087</v>
      </c>
      <c r="Q17" s="47">
        <f t="shared" si="0"/>
        <v>0.44900000000000001</v>
      </c>
      <c r="R17" s="50">
        <f t="shared" si="0"/>
        <v>304415</v>
      </c>
      <c r="S17" s="47">
        <f t="shared" si="0"/>
        <v>1.071</v>
      </c>
      <c r="T17" s="50">
        <f t="shared" si="0"/>
        <v>722411</v>
      </c>
      <c r="U17" s="47">
        <f t="shared" si="0"/>
        <v>1.8420000000000001</v>
      </c>
      <c r="V17" s="50">
        <f t="shared" si="0"/>
        <v>1326668</v>
      </c>
      <c r="W17" s="47">
        <f t="shared" si="0"/>
        <v>1.9219999999999999</v>
      </c>
      <c r="X17" s="50">
        <f t="shared" si="0"/>
        <v>1261322</v>
      </c>
      <c r="Y17" s="17"/>
      <c r="Z17" s="50">
        <f t="shared" si="0"/>
        <v>1312566</v>
      </c>
      <c r="AA17" s="51">
        <f t="shared" si="0"/>
        <v>14.736000000000001</v>
      </c>
      <c r="AB17" s="52">
        <f t="shared" si="0"/>
        <v>11524854</v>
      </c>
    </row>
    <row r="18" spans="1:28" ht="15.75" x14ac:dyDescent="0.25">
      <c r="A18" s="12" t="s">
        <v>30</v>
      </c>
      <c r="B18" s="38" t="s">
        <v>26</v>
      </c>
      <c r="C18" s="53">
        <v>2.0579999999999998</v>
      </c>
      <c r="D18" s="54">
        <v>1447013</v>
      </c>
      <c r="E18" s="53">
        <v>1.752</v>
      </c>
      <c r="F18" s="54">
        <v>1167871</v>
      </c>
      <c r="G18" s="53">
        <v>1.8640000000000001</v>
      </c>
      <c r="H18" s="55">
        <v>1351816</v>
      </c>
      <c r="I18" s="53">
        <v>1.8180000000000001</v>
      </c>
      <c r="J18" s="54">
        <v>1280198</v>
      </c>
      <c r="K18" s="53">
        <v>1.1120000000000001</v>
      </c>
      <c r="L18" s="54">
        <v>813819</v>
      </c>
      <c r="M18" s="56">
        <v>0.46</v>
      </c>
      <c r="N18" s="54">
        <v>285844</v>
      </c>
      <c r="O18" s="56">
        <v>0.36099999999999999</v>
      </c>
      <c r="P18" s="54">
        <v>232638</v>
      </c>
      <c r="Q18" s="57">
        <v>0.44600000000000001</v>
      </c>
      <c r="R18" s="58">
        <v>301960</v>
      </c>
      <c r="S18" s="57">
        <v>1.0669999999999999</v>
      </c>
      <c r="T18" s="58">
        <v>720119</v>
      </c>
      <c r="U18" s="57">
        <v>1.8380000000000001</v>
      </c>
      <c r="V18" s="58">
        <v>1324397</v>
      </c>
      <c r="W18" s="57">
        <v>1.919</v>
      </c>
      <c r="X18" s="58">
        <v>1259134</v>
      </c>
      <c r="Y18" s="59"/>
      <c r="Z18" s="58">
        <v>1310259</v>
      </c>
      <c r="AA18" s="60">
        <f>C18+E18+G18+I18+K18+M18+O18+Q18+S18+U18+W18+Y18</f>
        <v>14.695</v>
      </c>
      <c r="AB18" s="44">
        <f>D18+F18+H18+J18+L18+N18+P18+R18+T18+V18+X18+Z18</f>
        <v>11495068</v>
      </c>
    </row>
    <row r="19" spans="1:28" ht="15.75" x14ac:dyDescent="0.25">
      <c r="A19" s="12" t="s">
        <v>31</v>
      </c>
      <c r="B19" s="38" t="s">
        <v>27</v>
      </c>
      <c r="C19" s="53">
        <v>5.0000000000000001E-3</v>
      </c>
      <c r="D19" s="54">
        <v>3522</v>
      </c>
      <c r="E19" s="53">
        <v>5.0000000000000001E-3</v>
      </c>
      <c r="F19" s="54">
        <v>2920</v>
      </c>
      <c r="G19" s="53">
        <v>3.0000000000000001E-3</v>
      </c>
      <c r="H19" s="55">
        <v>2358</v>
      </c>
      <c r="I19" s="53">
        <v>3.0000000000000001E-3</v>
      </c>
      <c r="J19" s="54">
        <v>2270</v>
      </c>
      <c r="K19" s="53">
        <v>4.0000000000000001E-3</v>
      </c>
      <c r="L19" s="54">
        <v>2413</v>
      </c>
      <c r="M19" s="53">
        <v>4.0000000000000001E-3</v>
      </c>
      <c r="N19" s="54">
        <v>2341</v>
      </c>
      <c r="O19" s="53">
        <v>3.0000000000000001E-3</v>
      </c>
      <c r="P19" s="54">
        <v>2449</v>
      </c>
      <c r="Q19" s="61">
        <v>3.0000000000000001E-3</v>
      </c>
      <c r="R19" s="58">
        <v>2455</v>
      </c>
      <c r="S19" s="61">
        <v>4.0000000000000001E-3</v>
      </c>
      <c r="T19" s="58">
        <v>2292</v>
      </c>
      <c r="U19" s="61">
        <v>4.0000000000000001E-3</v>
      </c>
      <c r="V19" s="58">
        <v>2271</v>
      </c>
      <c r="W19" s="61">
        <v>3.0000000000000001E-3</v>
      </c>
      <c r="X19" s="58">
        <v>2188</v>
      </c>
      <c r="Y19" s="59"/>
      <c r="Z19" s="58">
        <v>2307</v>
      </c>
      <c r="AA19" s="60">
        <f>C19+E19+G19+I19+K19+M19+O19+Q19+S19+U19+W19+Y19</f>
        <v>4.1000000000000009E-2</v>
      </c>
      <c r="AB19" s="44">
        <f>D19+F19+H19+J19+L19+N19+P19+R19+T19+V19+X19+Z19</f>
        <v>29786</v>
      </c>
    </row>
    <row r="20" spans="1:28" ht="30" x14ac:dyDescent="0.25">
      <c r="A20" s="12">
        <v>4</v>
      </c>
      <c r="B20" s="35" t="s">
        <v>32</v>
      </c>
      <c r="C20" s="47"/>
      <c r="D20" s="15">
        <f>SUM(D21:D25)</f>
        <v>4359126</v>
      </c>
      <c r="E20" s="47"/>
      <c r="F20" s="15">
        <f>SUM(F21:F25)</f>
        <v>4175064</v>
      </c>
      <c r="G20" s="47"/>
      <c r="H20" s="16">
        <f>SUM(H21:H25)</f>
        <v>3673188</v>
      </c>
      <c r="I20" s="47"/>
      <c r="J20" s="15">
        <f>SUM(J21:J25)</f>
        <v>3475119</v>
      </c>
      <c r="K20" s="47"/>
      <c r="L20" s="15">
        <f>SUM(L21:L25)</f>
        <v>3024292</v>
      </c>
      <c r="M20" s="47"/>
      <c r="N20" s="15">
        <f>SUM(N21:N25)</f>
        <v>2564090</v>
      </c>
      <c r="O20" s="47"/>
      <c r="P20" s="15">
        <f>SUM(P21:P25)</f>
        <v>2380911</v>
      </c>
      <c r="Q20" s="14"/>
      <c r="R20" s="15">
        <f>SUM(R21:R25)</f>
        <v>2507168</v>
      </c>
      <c r="S20" s="14"/>
      <c r="T20" s="15">
        <f>SUM(T21:T25)</f>
        <v>3192892</v>
      </c>
      <c r="U20" s="17"/>
      <c r="V20" s="15">
        <f>SUM(V21:V25)</f>
        <v>3592773</v>
      </c>
      <c r="W20" s="17"/>
      <c r="X20" s="15">
        <f>SUM(X21:X25)</f>
        <v>3953131</v>
      </c>
      <c r="Y20" s="17"/>
      <c r="Z20" s="15">
        <f>SUM(Z21:Z25)</f>
        <v>4319396</v>
      </c>
      <c r="AA20" s="17"/>
      <c r="AB20" s="15">
        <f>SUM(AB21:AB25)</f>
        <v>41217150</v>
      </c>
    </row>
    <row r="21" spans="1:28" ht="15.75" x14ac:dyDescent="0.25">
      <c r="A21" s="62" t="s">
        <v>33</v>
      </c>
      <c r="B21" s="38" t="s">
        <v>24</v>
      </c>
      <c r="C21" s="53"/>
      <c r="D21" s="63"/>
      <c r="E21" s="53"/>
      <c r="F21" s="63"/>
      <c r="G21" s="53"/>
      <c r="H21" s="64"/>
      <c r="I21" s="53"/>
      <c r="J21" s="63"/>
      <c r="K21" s="53"/>
      <c r="L21" s="63"/>
      <c r="M21" s="53"/>
      <c r="N21" s="63"/>
      <c r="O21" s="53"/>
      <c r="P21" s="63"/>
      <c r="Q21" s="19"/>
      <c r="R21" s="65"/>
      <c r="S21" s="19"/>
      <c r="T21" s="65"/>
      <c r="U21" s="59"/>
      <c r="V21" s="66"/>
      <c r="W21" s="59"/>
      <c r="X21" s="66"/>
      <c r="Y21" s="59"/>
      <c r="Z21" s="66"/>
      <c r="AA21" s="67"/>
      <c r="AB21" s="68"/>
    </row>
    <row r="22" spans="1:28" ht="15.75" x14ac:dyDescent="0.25">
      <c r="A22" s="12" t="s">
        <v>34</v>
      </c>
      <c r="B22" s="38" t="s">
        <v>25</v>
      </c>
      <c r="C22" s="53"/>
      <c r="D22" s="63"/>
      <c r="E22" s="53"/>
      <c r="F22" s="63"/>
      <c r="G22" s="53"/>
      <c r="H22" s="64"/>
      <c r="I22" s="53"/>
      <c r="J22" s="63"/>
      <c r="K22" s="53"/>
      <c r="L22" s="63"/>
      <c r="M22" s="53"/>
      <c r="N22" s="63"/>
      <c r="O22" s="53"/>
      <c r="P22" s="63"/>
      <c r="Q22" s="19"/>
      <c r="R22" s="65"/>
      <c r="S22" s="19"/>
      <c r="T22" s="65"/>
      <c r="U22" s="59"/>
      <c r="V22" s="66"/>
      <c r="W22" s="59"/>
      <c r="X22" s="66"/>
      <c r="Y22" s="59"/>
      <c r="Z22" s="66"/>
      <c r="AA22" s="67"/>
      <c r="AB22" s="68"/>
    </row>
    <row r="23" spans="1:28" ht="15.75" x14ac:dyDescent="0.25">
      <c r="A23" s="62" t="s">
        <v>35</v>
      </c>
      <c r="B23" s="38" t="s">
        <v>26</v>
      </c>
      <c r="C23" s="53"/>
      <c r="D23" s="54">
        <v>1451138</v>
      </c>
      <c r="E23" s="53"/>
      <c r="F23" s="54">
        <v>1355096</v>
      </c>
      <c r="G23" s="53"/>
      <c r="H23" s="55">
        <f>2553015-1351816</f>
        <v>1201199</v>
      </c>
      <c r="I23" s="53"/>
      <c r="J23" s="54">
        <v>1051412</v>
      </c>
      <c r="K23" s="53"/>
      <c r="L23" s="54">
        <v>857319</v>
      </c>
      <c r="M23" s="53"/>
      <c r="N23" s="54">
        <v>722755</v>
      </c>
      <c r="O23" s="53"/>
      <c r="P23" s="54">
        <v>690797</v>
      </c>
      <c r="Q23" s="19"/>
      <c r="R23" s="58">
        <v>791705</v>
      </c>
      <c r="S23" s="19"/>
      <c r="T23" s="58">
        <v>897441</v>
      </c>
      <c r="U23" s="19"/>
      <c r="V23" s="58">
        <v>1134736</v>
      </c>
      <c r="W23" s="19"/>
      <c r="X23" s="58">
        <v>1259178</v>
      </c>
      <c r="Y23" s="19"/>
      <c r="Z23" s="58">
        <v>1466058</v>
      </c>
      <c r="AA23" s="23"/>
      <c r="AB23" s="44">
        <f>D23+F23+H23+J23+L23+N23+P23+R23+T23+V23+X23+Z23</f>
        <v>12878834</v>
      </c>
    </row>
    <row r="24" spans="1:28" ht="15.75" x14ac:dyDescent="0.25">
      <c r="A24" s="12" t="s">
        <v>36</v>
      </c>
      <c r="B24" s="38" t="s">
        <v>27</v>
      </c>
      <c r="C24" s="53"/>
      <c r="D24" s="54">
        <v>1052712</v>
      </c>
      <c r="E24" s="53"/>
      <c r="F24" s="54">
        <v>990937</v>
      </c>
      <c r="G24" s="53"/>
      <c r="H24" s="55">
        <v>955737</v>
      </c>
      <c r="I24" s="53"/>
      <c r="J24" s="54">
        <v>943612</v>
      </c>
      <c r="K24" s="53"/>
      <c r="L24" s="54">
        <v>901974</v>
      </c>
      <c r="M24" s="53"/>
      <c r="N24" s="54">
        <v>496604</v>
      </c>
      <c r="O24" s="53"/>
      <c r="P24" s="54">
        <v>458071</v>
      </c>
      <c r="Q24" s="19"/>
      <c r="R24" s="58">
        <v>498988</v>
      </c>
      <c r="S24" s="19"/>
      <c r="T24" s="58">
        <v>660719</v>
      </c>
      <c r="U24" s="19"/>
      <c r="V24" s="58">
        <v>1026843</v>
      </c>
      <c r="W24" s="19"/>
      <c r="X24" s="58">
        <v>1097305</v>
      </c>
      <c r="Y24" s="19"/>
      <c r="Z24" s="58">
        <v>1169713</v>
      </c>
      <c r="AA24" s="23"/>
      <c r="AB24" s="44">
        <f>D24+F24+H24+J24+L24+N24+P24+R24+T24+V24+X24+Z24</f>
        <v>10253215</v>
      </c>
    </row>
    <row r="25" spans="1:28" ht="15.75" x14ac:dyDescent="0.25">
      <c r="A25" s="12" t="s">
        <v>37</v>
      </c>
      <c r="B25" s="46" t="s">
        <v>28</v>
      </c>
      <c r="C25" s="69"/>
      <c r="D25" s="54">
        <v>1855276</v>
      </c>
      <c r="E25" s="69"/>
      <c r="F25" s="54">
        <v>1829031</v>
      </c>
      <c r="G25" s="69"/>
      <c r="H25" s="55">
        <v>1516252</v>
      </c>
      <c r="I25" s="69"/>
      <c r="J25" s="54">
        <v>1480095</v>
      </c>
      <c r="K25" s="69"/>
      <c r="L25" s="54">
        <v>1264999</v>
      </c>
      <c r="M25" s="69"/>
      <c r="N25" s="54">
        <v>1344731</v>
      </c>
      <c r="O25" s="69"/>
      <c r="P25" s="54">
        <v>1232043</v>
      </c>
      <c r="Q25" s="19"/>
      <c r="R25" s="58">
        <v>1216475</v>
      </c>
      <c r="S25" s="19"/>
      <c r="T25" s="58">
        <v>1634732</v>
      </c>
      <c r="U25" s="19"/>
      <c r="V25" s="58">
        <v>1431194</v>
      </c>
      <c r="W25" s="19"/>
      <c r="X25" s="58">
        <v>1596648</v>
      </c>
      <c r="Y25" s="19"/>
      <c r="Z25" s="58">
        <v>1683625</v>
      </c>
      <c r="AA25" s="23"/>
      <c r="AB25" s="44">
        <f>D25+F25+H25+J25+L25+N25+P25+R25+T25+V25+X25+Z25</f>
        <v>18085101</v>
      </c>
    </row>
    <row r="26" spans="1:28" ht="15.75" x14ac:dyDescent="0.25">
      <c r="A26" s="12">
        <v>5</v>
      </c>
      <c r="B26" s="13" t="s">
        <v>38</v>
      </c>
      <c r="C26" s="47"/>
      <c r="D26" s="15">
        <f>SUM(D27:D29)</f>
        <v>728663</v>
      </c>
      <c r="E26" s="47"/>
      <c r="F26" s="15">
        <f>SUM(F27:F29)</f>
        <v>644980</v>
      </c>
      <c r="G26" s="47"/>
      <c r="H26" s="16">
        <f>SUM(H27:H29)</f>
        <v>659922</v>
      </c>
      <c r="I26" s="47"/>
      <c r="J26" s="15">
        <f>SUM(J27:J29)</f>
        <v>548399</v>
      </c>
      <c r="K26" s="47"/>
      <c r="L26" s="15">
        <f>SUM(L27:L29)</f>
        <v>416016</v>
      </c>
      <c r="M26" s="47"/>
      <c r="N26" s="15">
        <f>SUM(N27:N29)</f>
        <v>358461</v>
      </c>
      <c r="O26" s="47"/>
      <c r="P26" s="15">
        <f>SUM(P27:P29)</f>
        <v>347807</v>
      </c>
      <c r="Q26" s="14"/>
      <c r="R26" s="15">
        <f>SUM(R27:R29)</f>
        <v>321596</v>
      </c>
      <c r="S26" s="14"/>
      <c r="T26" s="15">
        <f>SUM(T27:T29)</f>
        <v>422040</v>
      </c>
      <c r="U26" s="17"/>
      <c r="V26" s="15">
        <f>SUM(V27:V29)</f>
        <v>690179</v>
      </c>
      <c r="W26" s="17"/>
      <c r="X26" s="15">
        <f>SUM(X27:X29)</f>
        <v>622049</v>
      </c>
      <c r="Y26" s="17"/>
      <c r="Z26" s="15">
        <f>SUM(Z27:Z29)</f>
        <v>735171</v>
      </c>
      <c r="AA26" s="17"/>
      <c r="AB26" s="15">
        <f>SUM(AB27:AB29)</f>
        <v>6495283</v>
      </c>
    </row>
    <row r="27" spans="1:28" ht="15.75" x14ac:dyDescent="0.25">
      <c r="A27" s="12" t="s">
        <v>39</v>
      </c>
      <c r="B27" s="24" t="s">
        <v>21</v>
      </c>
      <c r="C27" s="69"/>
      <c r="D27" s="63">
        <v>131521</v>
      </c>
      <c r="E27" s="69"/>
      <c r="F27" s="63">
        <v>114547</v>
      </c>
      <c r="G27" s="69"/>
      <c r="H27" s="64">
        <v>111458</v>
      </c>
      <c r="I27" s="69"/>
      <c r="J27" s="63">
        <v>86599</v>
      </c>
      <c r="K27" s="69"/>
      <c r="L27" s="63">
        <v>45325</v>
      </c>
      <c r="M27" s="69"/>
      <c r="N27" s="63">
        <v>33170</v>
      </c>
      <c r="O27" s="69"/>
      <c r="P27" s="63">
        <v>24594</v>
      </c>
      <c r="Q27" s="19"/>
      <c r="R27" s="58">
        <v>16955</v>
      </c>
      <c r="S27" s="19"/>
      <c r="T27" s="58">
        <v>40800</v>
      </c>
      <c r="U27" s="19"/>
      <c r="V27" s="58">
        <v>83516</v>
      </c>
      <c r="W27" s="19"/>
      <c r="X27" s="58">
        <v>102706</v>
      </c>
      <c r="Y27" s="19"/>
      <c r="Z27" s="58">
        <v>128707</v>
      </c>
      <c r="AA27" s="23"/>
      <c r="AB27" s="44">
        <f>D27+F27+H27+J27+L27+N27+P27+R27+T27+V27+X27+Z27</f>
        <v>919898</v>
      </c>
    </row>
    <row r="28" spans="1:28" ht="15.75" x14ac:dyDescent="0.25">
      <c r="A28" s="12"/>
      <c r="B28" s="24" t="s">
        <v>40</v>
      </c>
      <c r="C28" s="69"/>
      <c r="D28" s="58">
        <v>286457</v>
      </c>
      <c r="E28" s="69"/>
      <c r="F28" s="58">
        <v>233006</v>
      </c>
      <c r="G28" s="69"/>
      <c r="H28" s="64">
        <v>242031</v>
      </c>
      <c r="I28" s="69"/>
      <c r="J28" s="63">
        <v>218332</v>
      </c>
      <c r="K28" s="69"/>
      <c r="L28" s="63">
        <v>159362</v>
      </c>
      <c r="M28" s="69"/>
      <c r="N28" s="63">
        <v>128994</v>
      </c>
      <c r="O28" s="69"/>
      <c r="P28" s="63">
        <v>114254</v>
      </c>
      <c r="Q28" s="19"/>
      <c r="R28" s="58">
        <v>110010</v>
      </c>
      <c r="S28" s="19"/>
      <c r="T28" s="58">
        <v>133869</v>
      </c>
      <c r="U28" s="19"/>
      <c r="V28" s="58">
        <v>277164</v>
      </c>
      <c r="W28" s="19"/>
      <c r="X28" s="58">
        <v>232289</v>
      </c>
      <c r="Y28" s="19"/>
      <c r="Z28" s="58">
        <v>289666</v>
      </c>
      <c r="AA28" s="23"/>
      <c r="AB28" s="44">
        <f>D28+F28+H28+J28+L28+N28+P28+R28+T28+V28+X28+Z28</f>
        <v>2425434</v>
      </c>
    </row>
    <row r="29" spans="1:28" ht="15.75" x14ac:dyDescent="0.25">
      <c r="A29" s="12"/>
      <c r="B29" s="24" t="s">
        <v>41</v>
      </c>
      <c r="C29" s="69"/>
      <c r="D29" s="54">
        <v>310685</v>
      </c>
      <c r="E29" s="69"/>
      <c r="F29" s="58">
        <v>297427</v>
      </c>
      <c r="G29" s="69"/>
      <c r="H29" s="55">
        <v>306433</v>
      </c>
      <c r="I29" s="69"/>
      <c r="J29" s="54">
        <v>243468</v>
      </c>
      <c r="K29" s="69"/>
      <c r="L29" s="54">
        <v>211329</v>
      </c>
      <c r="M29" s="69"/>
      <c r="N29" s="54">
        <v>196297</v>
      </c>
      <c r="O29" s="69"/>
      <c r="P29" s="54">
        <v>208959</v>
      </c>
      <c r="Q29" s="19"/>
      <c r="R29" s="70">
        <v>194631</v>
      </c>
      <c r="S29" s="19"/>
      <c r="T29" s="70">
        <v>247371</v>
      </c>
      <c r="U29" s="19"/>
      <c r="V29" s="70">
        <v>329499</v>
      </c>
      <c r="W29" s="19"/>
      <c r="X29" s="70">
        <v>287054</v>
      </c>
      <c r="Y29" s="19"/>
      <c r="Z29" s="70">
        <v>316798</v>
      </c>
      <c r="AA29" s="23"/>
      <c r="AB29" s="44">
        <f>D29+F29+H29+J29+L29+N29+P29+R29+T29+V29+X29+Z29</f>
        <v>3149951</v>
      </c>
    </row>
    <row r="30" spans="1:28" ht="15.75" x14ac:dyDescent="0.25">
      <c r="A30" s="12">
        <v>6</v>
      </c>
      <c r="B30" s="13" t="s">
        <v>42</v>
      </c>
      <c r="C30" s="47"/>
      <c r="D30" s="15">
        <f>D7-D11-D26</f>
        <v>370462</v>
      </c>
      <c r="E30" s="47"/>
      <c r="F30" s="15">
        <f>F7-F11-F26</f>
        <v>176218</v>
      </c>
      <c r="G30" s="71"/>
      <c r="H30" s="16">
        <f>H7-H11-H26</f>
        <v>228014</v>
      </c>
      <c r="I30" s="71"/>
      <c r="J30" s="15">
        <f>J7-J11-J26</f>
        <v>121329</v>
      </c>
      <c r="K30" s="71"/>
      <c r="L30" s="15">
        <f>L7-L11-L26</f>
        <v>192294</v>
      </c>
      <c r="M30" s="71"/>
      <c r="N30" s="15">
        <f>N7-N11-N26</f>
        <v>452134</v>
      </c>
      <c r="O30" s="71"/>
      <c r="P30" s="15">
        <f>P7-P11-P26</f>
        <v>462996</v>
      </c>
      <c r="Q30" s="71"/>
      <c r="R30" s="15">
        <f>R7-R11-R26</f>
        <v>193898</v>
      </c>
      <c r="S30" s="71"/>
      <c r="T30" s="15">
        <f>T7-T11-T26</f>
        <v>239053</v>
      </c>
      <c r="U30" s="71"/>
      <c r="V30" s="15">
        <f>V7-V11-V26</f>
        <v>434041</v>
      </c>
      <c r="W30" s="71"/>
      <c r="X30" s="15">
        <f>X7-X10-X11-X26</f>
        <v>189943</v>
      </c>
      <c r="Y30" s="71"/>
      <c r="Z30" s="15">
        <f>Z7-Z10-Z11-Z26</f>
        <v>376705.11000000034</v>
      </c>
      <c r="AA30" s="17"/>
      <c r="AB30" s="15">
        <f>AB7-AB10-AB11-AB26</f>
        <v>3437087.1099999994</v>
      </c>
    </row>
    <row r="31" spans="1:28" ht="16.5" thickBot="1" x14ac:dyDescent="0.3">
      <c r="A31" s="12"/>
      <c r="B31" s="13" t="s">
        <v>43</v>
      </c>
      <c r="C31" s="72"/>
      <c r="D31" s="73">
        <f>D30/D7%</f>
        <v>5.3621866417631114</v>
      </c>
      <c r="E31" s="72"/>
      <c r="F31" s="73">
        <f>F30/F7%</f>
        <v>2.8574101763030089</v>
      </c>
      <c r="G31" s="74"/>
      <c r="H31" s="73">
        <f>H30/H7%</f>
        <v>3.8546494191839531</v>
      </c>
      <c r="I31" s="74"/>
      <c r="J31" s="73">
        <f>J30/J7%</f>
        <v>2.2355253011848402</v>
      </c>
      <c r="K31" s="74"/>
      <c r="L31" s="73">
        <f>L30/L7%</f>
        <v>4.3223460349385929</v>
      </c>
      <c r="M31" s="74"/>
      <c r="N31" s="73">
        <f>N30/N7%</f>
        <v>12.343708621927615</v>
      </c>
      <c r="O31" s="74"/>
      <c r="P31" s="73">
        <f>P30/P7%</f>
        <v>13.511026756441357</v>
      </c>
      <c r="Q31" s="74"/>
      <c r="R31" s="73">
        <f>R30/R7%</f>
        <v>5.8278783448654785</v>
      </c>
      <c r="S31" s="74"/>
      <c r="T31" s="73">
        <f>T30/T7%</f>
        <v>5.2236082716618055</v>
      </c>
      <c r="U31" s="74"/>
      <c r="V31" s="73">
        <f>V30/V7%</f>
        <v>7.1817562235869943</v>
      </c>
      <c r="W31" s="74"/>
      <c r="X31" s="73">
        <f>X30/X7%</f>
        <v>3.1404205789035982</v>
      </c>
      <c r="Y31" s="74"/>
      <c r="Z31" s="73">
        <f>Z30/Z7%</f>
        <v>5.5835460870959075</v>
      </c>
      <c r="AA31" s="74"/>
      <c r="AB31" s="73">
        <f>AB30/AB7%</f>
        <v>5.4818744651459115</v>
      </c>
    </row>
    <row r="32" spans="1:28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"/>
      <c r="AB32" s="1"/>
    </row>
    <row r="33" spans="1:28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"/>
      <c r="AB33" s="1"/>
    </row>
    <row r="34" spans="1:28" s="79" customFormat="1" ht="18.75" x14ac:dyDescent="0.3">
      <c r="A34" s="76"/>
      <c r="B34" s="77" t="s">
        <v>45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6"/>
      <c r="AB34" s="76"/>
    </row>
    <row r="35" spans="1:28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"/>
      <c r="AB35" s="1"/>
    </row>
    <row r="36" spans="1:28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"/>
      <c r="AB36" s="1"/>
    </row>
    <row r="37" spans="1:28" ht="15.75" x14ac:dyDescent="0.25">
      <c r="A37" s="1"/>
      <c r="B37" s="82" t="s">
        <v>44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3"/>
      <c r="AA37" s="1"/>
      <c r="AB37" s="1"/>
    </row>
    <row r="38" spans="1:28" ht="15.75" x14ac:dyDescent="0.25">
      <c r="A38" s="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3"/>
      <c r="AA38" s="1"/>
      <c r="AB38" s="1"/>
    </row>
    <row r="39" spans="1:28" x14ac:dyDescent="0.25">
      <c r="A39" s="1"/>
      <c r="B39" s="2"/>
      <c r="C39" s="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1"/>
      <c r="AB39" s="1"/>
    </row>
    <row r="40" spans="1:28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"/>
      <c r="AB40" s="1"/>
    </row>
    <row r="41" spans="1:28" x14ac:dyDescent="0.25">
      <c r="A41" s="1"/>
      <c r="B41" s="2"/>
      <c r="C41" s="2"/>
      <c r="D41" s="2"/>
      <c r="E41" s="2"/>
      <c r="F41" s="2"/>
      <c r="J41" s="2"/>
      <c r="L41" s="2"/>
      <c r="N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/>
      <c r="AB41" s="1"/>
    </row>
    <row r="42" spans="1:28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/>
      <c r="AB42" s="2"/>
    </row>
    <row r="43" spans="1:28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/>
      <c r="AB43" s="1"/>
    </row>
    <row r="44" spans="1:28" ht="15.75" x14ac:dyDescent="0.25">
      <c r="A44" s="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3"/>
      <c r="AA44" s="1"/>
      <c r="AB44" s="1"/>
    </row>
    <row r="45" spans="1:28" ht="15.75" x14ac:dyDescent="0.25">
      <c r="A45" s="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3"/>
      <c r="AA45" s="1"/>
      <c r="AB45" s="1"/>
    </row>
  </sheetData>
  <mergeCells count="19">
    <mergeCell ref="A5:A6"/>
    <mergeCell ref="B5:B6"/>
    <mergeCell ref="C5:D5"/>
    <mergeCell ref="E5:F5"/>
    <mergeCell ref="G5:H5"/>
    <mergeCell ref="B45:Y45"/>
    <mergeCell ref="B44:Y44"/>
    <mergeCell ref="W5:X5"/>
    <mergeCell ref="Y5:Z5"/>
    <mergeCell ref="AA5:AB5"/>
    <mergeCell ref="B37:Y37"/>
    <mergeCell ref="B38:Y38"/>
    <mergeCell ref="K5:L5"/>
    <mergeCell ref="M5:N5"/>
    <mergeCell ref="O5:P5"/>
    <mergeCell ref="Q5:R5"/>
    <mergeCell ref="S5:T5"/>
    <mergeCell ref="U5:V5"/>
    <mergeCell ref="I5:J5"/>
  </mergeCells>
  <printOptions horizontalCentered="1"/>
  <pageMargins left="0.39370078740157483" right="0.39370078740157483" top="0.39370078740157483" bottom="0.39370078740157483" header="0" footer="0"/>
  <pageSetup paperSize="9" scale="71" fitToWidth="2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Войтенко Константин</dc:creator>
  <cp:lastModifiedBy>Швецов</cp:lastModifiedBy>
  <dcterms:created xsi:type="dcterms:W3CDTF">2015-02-13T13:01:06Z</dcterms:created>
  <dcterms:modified xsi:type="dcterms:W3CDTF">2015-02-24T07:51:46Z</dcterms:modified>
</cp:coreProperties>
</file>